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a12123129647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ops" sheetId="1" r:id="Rcf61c026c5844047"/>
    <x:sheet xmlns:r="http://schemas.openxmlformats.org/officeDocument/2006/relationships" name="Setup" sheetId="2" r:id="Ra1eea25278ed4758"/>
    <x:sheet xmlns:r="http://schemas.openxmlformats.org/officeDocument/2006/relationships" name="Acceptance" sheetId="3" r:id="Rec8311a363aa46e5"/>
    <x:sheet xmlns:r="http://schemas.openxmlformats.org/officeDocument/2006/relationships" name="Benchmark Protocol" sheetId="4" r:id="R5797942589c54332"/>
    <x:sheet xmlns:r="http://schemas.openxmlformats.org/officeDocument/2006/relationships" name="Sources" sheetId="5" r:id="R6615a8fbc8114ef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00"/>
    <x:numFmt numFmtId="201" formatCode="#,##0"/>
    <x:numFmt numFmtId="202" formatCode="0"/>
    <x:numFmt numFmtId="203" formatCode="0%"/>
  </x:numFmts>
  <x:fonts count="8">
    <x:font>
      <x:sz val="11"/>
      <x:name val="Carlito"/>
    </x:font>
    <x:font>
      <x:b/>
      <x:sz val="11"/>
      <x:color rgb="FFFFFFFF"/>
      <x:name val="Carlito"/>
    </x:font>
    <x:font>
      <x:sz val="11"/>
      <x:color rgb="FF172033"/>
      <x:name val="Carlito"/>
    </x:font>
    <x:font>
      <x:b/>
      <x:sz val="18"/>
      <x:color rgb="FFFFFFFF"/>
      <x:name val="Carlito"/>
    </x:font>
    <x:font>
      <x:b/>
      <x:sz val="11"/>
      <x:color rgb="FF14213D"/>
      <x:name val="Carlito"/>
    </x:font>
    <x:font>
      <x:b/>
      <x:sz val="11"/>
      <x:color rgb="FF1D4ED8"/>
      <x:name val="Carlito"/>
    </x:font>
    <x:font>
      <x:i/>
      <x:sz val="11"/>
      <x:color rgb="FFB45309"/>
      <x:name val="Carlito"/>
    </x:font>
    <x:font>
      <x:b/>
      <x:sz val="11"/>
      <x:color rgb="FFB45309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4213D"/>
      </x:patternFill>
    </x:fill>
    <x:fill>
      <x:patternFill patternType="solid">
        <x:fgColor rgb="FFE8F0FF"/>
      </x:patternFill>
    </x:fill>
    <x:fill>
      <x:patternFill patternType="solid">
        <x:fgColor rgb="FFFFF7E6"/>
      </x:patternFill>
    </x:fill>
  </x:fills>
  <x:borders count="11">
    <x:border/>
    <x:border>
      <x:right style="thin">
        <x:color rgb="FFD8DEE8"/>
      </x:right>
      <x:bottom style="thin">
        <x:color rgb="FFD8DEE8"/>
      </x:bottom>
    </x:border>
    <x:border>
      <x:left style="thin">
        <x:color rgb="FFD8DEE8"/>
      </x:left>
      <x:right style="thin">
        <x:color rgb="FFD8DEE8"/>
      </x:right>
      <x:bottom style="thin">
        <x:color rgb="FFD8DEE8"/>
      </x:bottom>
    </x:border>
    <x:border>
      <x:left style="thin">
        <x:color rgb="FFD8DEE8"/>
      </x:left>
      <x:bottom style="thin">
        <x:color rgb="FFD8DEE8"/>
      </x:bottom>
    </x:border>
    <x:border>
      <x:right style="thin">
        <x:color rgb="FFD8DEE8"/>
      </x:right>
      <x:top style="thin">
        <x:color rgb="FFD8DEE8"/>
      </x:top>
      <x:bottom style="thin">
        <x:color rgb="FFD8DEE8"/>
      </x:bottom>
    </x:border>
    <x:border>
      <x:left style="thin">
        <x:color rgb="FFD8DEE8"/>
      </x:left>
      <x:right style="thin">
        <x:color rgb="FFD8DEE8"/>
      </x:right>
      <x:top style="thin">
        <x:color rgb="FFD8DEE8"/>
      </x:top>
      <x:bottom style="thin">
        <x:color rgb="FFD8DEE8"/>
      </x:bottom>
    </x:border>
    <x:border>
      <x:left style="thin">
        <x:color rgb="FFD8DEE8"/>
      </x:left>
      <x:top style="thin">
        <x:color rgb="FFD8DEE8"/>
      </x:top>
      <x:bottom style="thin">
        <x:color rgb="FFD8DEE8"/>
      </x:bottom>
    </x:border>
    <x:border>
      <x:right style="thin">
        <x:color rgb="FFD8DEE8"/>
      </x:right>
      <x:top style="thin">
        <x:color rgb="FFD8DEE8"/>
      </x:top>
    </x:border>
    <x:border>
      <x:left style="thin">
        <x:color rgb="FFD8DEE8"/>
      </x:left>
      <x:right style="thin">
        <x:color rgb="FFD8DEE8"/>
      </x:right>
      <x:top style="thin">
        <x:color rgb="FFD8DEE8"/>
      </x:top>
    </x:border>
    <x:border>
      <x:left style="thin">
        <x:color rgb="FFD8DEE8"/>
      </x:left>
      <x:top style="thin">
        <x:color rgb="FFD8DEE8"/>
      </x:top>
    </x:border>
    <x:border>
      <x:bottom style="double">
        <x:color rgb="FF1D4ED8"/>
      </x:bottom>
    </x:border>
  </x:borders>
  <x:cellStyleXfs count="1">
    <x:xf numFmtId="0" fontId="0" fillId="0" borderId="0"/>
  </x:cellStyleXfs>
  <x:cellXfs count="6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2" xfId="0" applyNumberFormat="1" applyFont="1" applyFill="1" applyBorder="1"/>
    <x:xf numFmtId="0" fontId="2" fillId="0" borderId="3" xfId="0" applyNumberFormat="1" applyFont="1" applyFill="1" applyBorder="1"/>
    <x:xf numFmtId="0" fontId="2" fillId="0" borderId="4" xfId="0" applyNumberFormat="1" applyFont="1" applyFill="1" applyBorder="1"/>
    <x:xf numFmtId="0" fontId="2" fillId="0" borderId="5" xfId="0" applyNumberFormat="1" applyFont="1" applyFill="1" applyBorder="1"/>
    <x:xf numFmtId="0" fontId="2" fillId="0" borderId="6" xfId="0" applyNumberFormat="1" applyFont="1" applyFill="1" applyBorder="1"/>
    <x:xf numFmtId="0" fontId="2" fillId="0" borderId="7" xfId="0" applyNumberFormat="1" applyFont="1" applyFill="1" applyBorder="1"/>
    <x:xf numFmtId="0" fontId="2" fillId="0" borderId="8" xfId="0" applyNumberFormat="1" applyFont="1" applyFill="1" applyBorder="1"/>
    <x:xf numFmtId="0" fontId="2" fillId="0" borderId="9" xfId="0" applyNumberFormat="1" applyFont="1" applyFill="1" applyBorder="1"/>
    <x:xf numFmtId="200" fontId="2" fillId="0" borderId="2" xfId="0" applyNumberFormat="1" applyFont="1" applyFill="1" applyBorder="1"/>
    <x:xf numFmtId="200" fontId="2" fillId="0" borderId="5" xfId="0" applyNumberFormat="1" applyFont="1" applyFill="1" applyBorder="1"/>
    <x:xf numFmtId="200" fontId="2" fillId="0" borderId="8" xfId="0" applyNumberFormat="1" applyFont="1" applyFill="1" applyBorder="1"/>
    <x:xf numFmtId="201" fontId="2" fillId="0" borderId="2" xfId="0" applyNumberFormat="1" applyFont="1" applyFill="1" applyBorder="1"/>
    <x:xf numFmtId="201" fontId="2" fillId="0" borderId="5" xfId="0" applyNumberFormat="1" applyFont="1" applyFill="1" applyBorder="1"/>
    <x:xf numFmtId="201" fontId="2" fillId="0" borderId="8" xfId="0" applyNumberFormat="1" applyFont="1" applyFill="1" applyBorder="1"/>
    <x:xf numFmtId="202" fontId="2" fillId="0" borderId="2" xfId="0" applyNumberFormat="1" applyFont="1" applyFill="1" applyBorder="1"/>
    <x:xf numFmtId="202" fontId="2" fillId="0" borderId="5" xfId="0" applyNumberFormat="1" applyFont="1" applyFill="1" applyBorder="1"/>
    <x:xf numFmtId="202" fontId="2" fillId="0" borderId="8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vertical="center"/>
    </x:xf>
    <x:xf numFmtId="0" fontId="0" fillId="0" borderId="0" xfId="0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0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10" xfId="0" applyNumberFormat="1" applyFont="1" applyFill="1" applyBorder="1"/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horizontal="center"/>
    </x:xf>
    <x:xf numFmtId="0" fontId="2" fillId="0" borderId="0" xfId="0" applyNumberFormat="1" applyFont="1" applyFill="1" applyBorder="1" applyAlignment="1">
      <x:alignment wrapText="1"/>
    </x:xf>
    <x:xf numFmtId="203" fontId="0" fillId="0" borderId="0" xfId="0" applyNumberFormat="1" applyFont="1" applyFill="1" applyBorder="1"/>
    <x:xf numFmtId="0" fontId="0" fillId="4" borderId="0" xfId="0" applyNumberFormat="1" applyFont="1" applyFill="1" applyBorder="1"/>
    <x:xf numFmtId="0" fontId="6" fillId="4" borderId="0" xfId="0" applyNumberFormat="1" applyFont="1" applyFill="1" applyBorder="1"/>
    <x:xf numFmtId="0" fontId="6" fillId="4" borderId="0" xfId="0" applyNumberFormat="1" applyFont="1" applyFill="1" applyBorder="1" applyAlignment="1">
      <x:alignment wrapText="1"/>
    </x:xf>
    <x:xf numFmtId="203" fontId="0" fillId="4" borderId="0" xfId="0" applyNumberFormat="1" applyFont="1" applyFill="1" applyBorder="1"/>
    <x:xf numFmtId="0" fontId="2" fillId="4" borderId="0" xfId="0" applyNumberFormat="1" applyFont="1" applyFill="1" applyBorder="1"/>
    <x:xf numFmtId="203" fontId="2" fillId="4" borderId="0" xfId="0" applyNumberFormat="1" applyFont="1" applyFill="1" applyBorder="1"/>
    <x:xf numFmtId="0" fontId="7" fillId="4" borderId="0" xfId="0" applyNumberFormat="1" applyFont="1" applyFill="1" applyBorder="1"/>
    <x:xf numFmtId="0" fontId="7" fillId="4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/>
    <x:xf numFmtId="0" fontId="0" fillId="0" borderId="2" xfId="0" applyNumberFormat="1" applyFont="1" applyFill="1" applyBorder="1"/>
    <x:xf numFmtId="0" fontId="0" fillId="0" borderId="3" xfId="0" applyNumberFormat="1" applyFont="1" applyFill="1" applyBorder="1"/>
    <x:xf numFmtId="0" fontId="0" fillId="0" borderId="4" xfId="0" applyNumberFormat="1" applyFont="1" applyFill="1" applyBorder="1"/>
    <x:xf numFmtId="0" fontId="0" fillId="0" borderId="5" xfId="0" applyNumberFormat="1" applyFont="1" applyFill="1" applyBorder="1"/>
    <x:xf numFmtId="0" fontId="0" fillId="0" borderId="6" xfId="0" applyNumberFormat="1" applyFont="1" applyFill="1" applyBorder="1"/>
    <x:xf numFmtId="0" fontId="0" fillId="0" borderId="7" xfId="0" applyNumberFormat="1" applyFont="1" applyFill="1" applyBorder="1"/>
    <x:xf numFmtId="0" fontId="0" fillId="0" borderId="8" xfId="0" applyNumberFormat="1" applyFont="1" applyFill="1" applyBorder="1"/>
    <x:xf numFmtId="0" fontId="0" fillId="0" borderId="9" xfId="0" applyNumberFormat="1" applyFont="1" applyFill="1" applyBorder="1"/>
    <x:xf numFmtId="0" fontId="0" fillId="0" borderId="1" xfId="0" applyNumberFormat="1" applyFont="1" applyFill="1" applyBorder="1" applyAlignment="1">
      <x:alignment wrapText="1"/>
    </x:xf>
    <x:xf numFmtId="0" fontId="0" fillId="0" borderId="2" xfId="0" applyNumberFormat="1" applyFont="1" applyFill="1" applyBorder="1" applyAlignment="1">
      <x:alignment wrapText="1"/>
    </x:xf>
    <x:xf numFmtId="0" fontId="0" fillId="0" borderId="3" xfId="0" applyNumberFormat="1" applyFont="1" applyFill="1" applyBorder="1" applyAlignment="1">
      <x:alignment wrapText="1"/>
    </x:xf>
    <x:xf numFmtId="0" fontId="0" fillId="0" borderId="4" xfId="0" applyNumberFormat="1" applyFont="1" applyFill="1" applyBorder="1" applyAlignment="1">
      <x:alignment wrapText="1"/>
    </x:xf>
    <x:xf numFmtId="0" fontId="0" fillId="0" borderId="5" xfId="0" applyNumberFormat="1" applyFont="1" applyFill="1" applyBorder="1" applyAlignment="1">
      <x:alignment wrapText="1"/>
    </x:xf>
    <x:xf numFmtId="0" fontId="0" fillId="0" borderId="6" xfId="0" applyNumberFormat="1" applyFont="1" applyFill="1" applyBorder="1" applyAlignment="1">
      <x:alignment wrapText="1"/>
    </x:xf>
    <x:xf numFmtId="0" fontId="0" fillId="0" borderId="7" xfId="0" applyNumberFormat="1" applyFont="1" applyFill="1" applyBorder="1" applyAlignment="1">
      <x:alignment wrapText="1"/>
    </x:xf>
    <x:xf numFmtId="0" fontId="0" fillId="0" borderId="8" xfId="0" applyNumberFormat="1" applyFont="1" applyFill="1" applyBorder="1" applyAlignment="1">
      <x:alignment wrapText="1"/>
    </x:xf>
    <x:xf numFmtId="0" fontId="0" fillId="0" borderId="9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vertical="top" wrapText="1"/>
    </x:xf>
    <x:xf numFmtId="0" fontId="0" fillId="0" borderId="2" xfId="0" applyNumberFormat="1" applyFont="1" applyFill="1" applyBorder="1" applyAlignment="1">
      <x:alignment vertical="top" wrapText="1"/>
    </x:xf>
    <x:xf numFmtId="0" fontId="0" fillId="0" borderId="3" xfId="0" applyNumberFormat="1" applyFont="1" applyFill="1" applyBorder="1" applyAlignment="1">
      <x:alignment vertical="top" wrapText="1"/>
    </x:xf>
    <x:xf numFmtId="0" fontId="0" fillId="0" borderId="4" xfId="0" applyNumberFormat="1" applyFont="1" applyFill="1" applyBorder="1" applyAlignment="1">
      <x:alignment vertical="top" wrapText="1"/>
    </x:xf>
    <x:xf numFmtId="0" fontId="0" fillId="0" borderId="5" xfId="0" applyNumberFormat="1" applyFont="1" applyFill="1" applyBorder="1" applyAlignment="1">
      <x:alignment vertical="top" wrapText="1"/>
    </x:xf>
    <x:xf numFmtId="0" fontId="0" fillId="0" borderId="6" xfId="0" applyNumberFormat="1" applyFont="1" applyFill="1" applyBorder="1" applyAlignment="1">
      <x:alignment vertical="top" wrapText="1"/>
    </x:xf>
    <x:xf numFmtId="0" fontId="0" fillId="0" borderId="7" xfId="0" applyNumberFormat="1" applyFont="1" applyFill="1" applyBorder="1" applyAlignment="1">
      <x:alignment vertical="top" wrapText="1"/>
    </x:xf>
    <x:xf numFmtId="0" fontId="0" fillId="0" borderId="8" xfId="0" applyNumberFormat="1" applyFont="1" applyFill="1" applyBorder="1" applyAlignment="1">
      <x:alignment vertical="top" wrapText="1"/>
    </x:xf>
    <x:xf numFmtId="0" fontId="0" fillId="0" borderId="9" xfId="0" applyNumberFormat="1" applyFont="1" applyFill="1" applyBorder="1" applyAlignment="1">
      <x:alignment vertical="top" wrapText="1"/>
    </x:xf>
  </x:cellXfs>
  <x:cellStyles count="1">
    <x:cellStyle name="Normal" xfId="0"/>
  </x:cellStyles>
  <x:dxfs count="3">
    <x:dxf>
      <x:font>
        <x:b/>
        <x:color rgb="FF13795B"/>
      </x:font>
      <x:fill>
        <x:patternFill patternType="solid">
          <x:bgColor rgb="FFE8F7F0"/>
        </x:patternFill>
      </x:fill>
    </x:dxf>
    <x:dxf>
      <x:font>
        <x:b/>
        <x:color rgb="FF13795B"/>
      </x:font>
      <x:fill>
        <x:patternFill patternType="solid">
          <x:bgColor rgb="FFE8F7F0"/>
        </x:patternFill>
      </x:fill>
    </x:dxf>
    <x:dxf>
      <x:font>
        <x:b/>
        <x:color rgb="FFB42318"/>
      </x:font>
      <x:fill>
        <x:patternFill patternType="solid">
          <x:bgColor rgb="FFFDECE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5a25a98e144d06" /><Relationship Type="http://schemas.openxmlformats.org/officeDocument/2006/relationships/theme" Target="/xl/theme/theme1.xml" Id="Rbf08cbe363f14265" /><Relationship Type="http://schemas.microsoft.com/office/2022/11/relationships/FeaturePropertyBag" Target="/xl/featurePropertyBag/featurePropertyBag.xml" Id="R8ca80cf9e8634880" /><Relationship Type="http://schemas.openxmlformats.org/officeDocument/2006/relationships/sharedStrings" Target="/xl/sharedStrings.xml" Id="Re1318e27602b4741" /><Relationship Type="http://schemas.openxmlformats.org/officeDocument/2006/relationships/worksheet" Target="/xl/worksheets/sheet1.xml" Id="Rcf61c026c5844047" /><Relationship Type="http://schemas.openxmlformats.org/officeDocument/2006/relationships/worksheet" Target="/xl/worksheets/sheet2.xml" Id="Ra1eea25278ed4758" /><Relationship Type="http://schemas.openxmlformats.org/officeDocument/2006/relationships/worksheet" Target="/xl/worksheets/sheet3.xml" Id="Rec8311a363aa46e5" /><Relationship Type="http://schemas.openxmlformats.org/officeDocument/2006/relationships/worksheet" Target="/xl/worksheets/sheet4.xml" Id="R5797942589c54332" /><Relationship Type="http://schemas.openxmlformats.org/officeDocument/2006/relationships/worksheet" Target="/xl/worksheets/sheet5.xml" Id="R6615a8fbc8114ef1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2" hidden="0" customWidth="1"/>
    <x:col min="3" max="3" width="12" hidden="0" customWidth="1"/>
    <x:col min="4" max="4" width="13" hidden="0" customWidth="1"/>
    <x:col min="5" max="5" width="13" hidden="0" customWidth="1"/>
    <x:col min="6" max="6" width="14" hidden="0" customWidth="1"/>
    <x:col min="7" max="7" width="16" hidden="0" customWidth="1"/>
    <x:col min="8" max="8" width="12" hidden="0" customWidth="1"/>
    <x:col min="9" max="9" width="14" hidden="0" customWidth="1"/>
    <x:col min="10" max="10" width="14" hidden="0" customWidth="1"/>
    <x:col min="11" max="11" width="18" hidden="0" customWidth="1"/>
  </x:cols>
  <x:sheetData>
    <x:row r="1" ht="26" customHeight="1">
      <x:c r="A1" s="3" t="str">
        <x:v>id</x:v>
      </x:c>
      <x:c r="B1" s="3" t="str">
        <x:v>lat</x:v>
      </x:c>
      <x:c r="C1" s="3" t="str">
        <x:v>lng</x:v>
      </x:c>
      <x:c r="D1" s="3" t="str">
        <x:v>demand_kg</x:v>
      </x:c>
      <x:c r="E1" s="3" t="str">
        <x:v>operation</x:v>
      </x:c>
      <x:c r="F1" s="3" t="str">
        <x:v>shipment_id</x:v>
      </x:c>
      <x:c r="G1" s="3" t="str">
        <x:v>service_minutes</x:v>
      </x:c>
      <x:c r="H1" s="3" t="str">
        <x:v>zone_id</x:v>
      </x:c>
      <x:c r="I1" s="3" t="str">
        <x:v>window_start</x:v>
      </x:c>
      <x:c r="J1" s="3" t="str">
        <x:v>window_end</x:v>
      </x:c>
      <x:c r="K1" s="3" t="str">
        <x:v>required_tags</x:v>
      </x:c>
    </x:row>
    <x:row r="2" ht="21" customHeight="1">
      <x:c r="A2" s="5" t="str">
        <x:v>SHP-01-P</x:v>
      </x:c>
      <x:c r="B2" s="14" t="n">
        <x:v>37.7892</x:v>
      </x:c>
      <x:c r="C2" s="14" t="n">
        <x:v>-122.4012</x:v>
      </x:c>
      <x:c r="D2" s="17" t="n">
        <x:v>85</x:v>
      </x:c>
      <x:c r="E2" s="6" t="str">
        <x:v>pickup</x:v>
      </x:c>
      <x:c r="F2" s="6" t="str">
        <x:v>SHP-01</x:v>
      </x:c>
      <x:c r="G2" s="20" t="n">
        <x:v>12</x:v>
      </x:c>
      <x:c r="H2" s="6" t="str">
        <x:v>north</x:v>
      </x:c>
      <x:c r="I2" s="6" t="str">
        <x:v>08:00</x:v>
      </x:c>
      <x:c r="J2" s="6" t="str">
        <x:v>11:00</x:v>
      </x:c>
      <x:c r="K2" s="7" t="str">
        <x:v>liftgate</x:v>
      </x:c>
    </x:row>
    <x:row r="3" ht="21" customHeight="1">
      <x:c r="A3" s="8" t="str">
        <x:v>SHP-01-D</x:v>
      </x:c>
      <x:c r="B3" s="15" t="n">
        <x:v>37.7981</x:v>
      </x:c>
      <x:c r="C3" s="15" t="n">
        <x:v>-122.4075</x:v>
      </x:c>
      <x:c r="D3" s="18" t="n">
        <x:v>85</x:v>
      </x:c>
      <x:c r="E3" s="9" t="str">
        <x:v>delivery</x:v>
      </x:c>
      <x:c r="F3" s="9" t="str">
        <x:v>SHP-01</x:v>
      </x:c>
      <x:c r="G3" s="21" t="n">
        <x:v>12</x:v>
      </x:c>
      <x:c r="H3" s="9" t="str">
        <x:v>north</x:v>
      </x:c>
      <x:c r="I3" s="9" t="str">
        <x:v>10:00</x:v>
      </x:c>
      <x:c r="J3" s="9" t="str">
        <x:v>15:30</x:v>
      </x:c>
      <x:c r="K3" s="10" t="str">
        <x:v>liftgate</x:v>
      </x:c>
    </x:row>
    <x:row r="4" ht="21" customHeight="1">
      <x:c r="A4" s="8" t="str">
        <x:v>SHP-02-P</x:v>
      </x:c>
      <x:c r="B4" s="15" t="n">
        <x:v>37.7864</x:v>
      </x:c>
      <x:c r="C4" s="15" t="n">
        <x:v>-122.4121</x:v>
      </x:c>
      <x:c r="D4" s="18" t="n">
        <x:v>70</x:v>
      </x:c>
      <x:c r="E4" s="9" t="str">
        <x:v>pickup</x:v>
      </x:c>
      <x:c r="F4" s="9" t="str">
        <x:v>SHP-02</x:v>
      </x:c>
      <x:c r="G4" s="21" t="n">
        <x:v>10</x:v>
      </x:c>
      <x:c r="H4" s="9" t="str">
        <x:v>north</x:v>
      </x:c>
      <x:c r="I4" s="9" t="str">
        <x:v>08:30</x:v>
      </x:c>
      <x:c r="J4" s="9" t="str">
        <x:v>11:30</x:v>
      </x:c>
      <x:c r="K4" s="10" t="str"/>
    </x:row>
    <x:row r="5" ht="21" customHeight="1">
      <x:c r="A5" s="8" t="str">
        <x:v>SHP-02-D</x:v>
      </x:c>
      <x:c r="B5" s="15" t="n">
        <x:v>37.8021</x:v>
      </x:c>
      <x:c r="C5" s="15" t="n">
        <x:v>-122.4187</x:v>
      </x:c>
      <x:c r="D5" s="18" t="n">
        <x:v>70</x:v>
      </x:c>
      <x:c r="E5" s="9" t="str">
        <x:v>delivery</x:v>
      </x:c>
      <x:c r="F5" s="9" t="str">
        <x:v>SHP-02</x:v>
      </x:c>
      <x:c r="G5" s="21" t="n">
        <x:v>10</x:v>
      </x:c>
      <x:c r="H5" s="9" t="str">
        <x:v>north</x:v>
      </x:c>
      <x:c r="I5" s="9" t="str">
        <x:v>11:00</x:v>
      </x:c>
      <x:c r="J5" s="9" t="str">
        <x:v>16:30</x:v>
      </x:c>
      <x:c r="K5" s="10" t="str"/>
    </x:row>
    <x:row r="6" ht="21" customHeight="1">
      <x:c r="A6" s="8" t="str">
        <x:v>SHP-03-P</x:v>
      </x:c>
      <x:c r="B6" s="15" t="n">
        <x:v>37.7814</x:v>
      </x:c>
      <x:c r="C6" s="15" t="n">
        <x:v>-122.3984</x:v>
      </x:c>
      <x:c r="D6" s="18" t="n">
        <x:v>95</x:v>
      </x:c>
      <x:c r="E6" s="9" t="str">
        <x:v>pickup</x:v>
      </x:c>
      <x:c r="F6" s="9" t="str">
        <x:v>SHP-03</x:v>
      </x:c>
      <x:c r="G6" s="21" t="n">
        <x:v>15</x:v>
      </x:c>
      <x:c r="H6" s="9" t="str">
        <x:v>east</x:v>
      </x:c>
      <x:c r="I6" s="9" t="str">
        <x:v>08:00</x:v>
      </x:c>
      <x:c r="J6" s="9" t="str">
        <x:v>11:30</x:v>
      </x:c>
      <x:c r="K6" s="10" t="str">
        <x:v>chilled</x:v>
      </x:c>
    </x:row>
    <x:row r="7" ht="21" customHeight="1">
      <x:c r="A7" s="8" t="str">
        <x:v>SHP-03-D</x:v>
      </x:c>
      <x:c r="B7" s="15" t="n">
        <x:v>37.7938</x:v>
      </x:c>
      <x:c r="C7" s="15" t="n">
        <x:v>-122.3937</x:v>
      </x:c>
      <x:c r="D7" s="18" t="n">
        <x:v>95</x:v>
      </x:c>
      <x:c r="E7" s="9" t="str">
        <x:v>delivery</x:v>
      </x:c>
      <x:c r="F7" s="9" t="str">
        <x:v>SHP-03</x:v>
      </x:c>
      <x:c r="G7" s="21" t="n">
        <x:v>15</x:v>
      </x:c>
      <x:c r="H7" s="9" t="str">
        <x:v>east</x:v>
      </x:c>
      <x:c r="I7" s="9" t="str">
        <x:v>10:30</x:v>
      </x:c>
      <x:c r="J7" s="9" t="str">
        <x:v>16:00</x:v>
      </x:c>
      <x:c r="K7" s="10" t="str">
        <x:v>chilled</x:v>
      </x:c>
    </x:row>
    <x:row r="8" ht="21" customHeight="1">
      <x:c r="A8" s="8" t="str">
        <x:v>SHP-04-P</x:v>
      </x:c>
      <x:c r="B8" s="15" t="n">
        <x:v>37.7697</x:v>
      </x:c>
      <x:c r="C8" s="15" t="n">
        <x:v>-122.3889</x:v>
      </x:c>
      <x:c r="D8" s="18" t="n">
        <x:v>60</x:v>
      </x:c>
      <x:c r="E8" s="9" t="str">
        <x:v>pickup</x:v>
      </x:c>
      <x:c r="F8" s="9" t="str">
        <x:v>SHP-04</x:v>
      </x:c>
      <x:c r="G8" s="21" t="n">
        <x:v>10</x:v>
      </x:c>
      <x:c r="H8" s="9" t="str">
        <x:v>east</x:v>
      </x:c>
      <x:c r="I8" s="9" t="str">
        <x:v>09:00</x:v>
      </x:c>
      <x:c r="J8" s="9" t="str">
        <x:v>12:00</x:v>
      </x:c>
      <x:c r="K8" s="10" t="str"/>
    </x:row>
    <x:row r="9" ht="21" customHeight="1">
      <x:c r="A9" s="8" t="str">
        <x:v>SHP-04-D</x:v>
      </x:c>
      <x:c r="B9" s="15" t="n">
        <x:v>37.7592</x:v>
      </x:c>
      <x:c r="C9" s="15" t="n">
        <x:v>-122.3972</x:v>
      </x:c>
      <x:c r="D9" s="18" t="n">
        <x:v>60</x:v>
      </x:c>
      <x:c r="E9" s="9" t="str">
        <x:v>delivery</x:v>
      </x:c>
      <x:c r="F9" s="9" t="str">
        <x:v>SHP-04</x:v>
      </x:c>
      <x:c r="G9" s="21" t="n">
        <x:v>10</x:v>
      </x:c>
      <x:c r="H9" s="9" t="str">
        <x:v>east</x:v>
      </x:c>
      <x:c r="I9" s="9" t="str">
        <x:v>11:30</x:v>
      </x:c>
      <x:c r="J9" s="9" t="str">
        <x:v>16:30</x:v>
      </x:c>
      <x:c r="K9" s="10" t="str"/>
    </x:row>
    <x:row r="10" ht="21" customHeight="1">
      <x:c r="A10" s="8" t="str">
        <x:v>SHP-05-P</x:v>
      </x:c>
      <x:c r="B10" s="15" t="n">
        <x:v>37.7607</x:v>
      </x:c>
      <x:c r="C10" s="15" t="n">
        <x:v>-122.4148</x:v>
      </x:c>
      <x:c r="D10" s="18" t="n">
        <x:v>110</x:v>
      </x:c>
      <x:c r="E10" s="9" t="str">
        <x:v>pickup</x:v>
      </x:c>
      <x:c r="F10" s="9" t="str">
        <x:v>SHP-05</x:v>
      </x:c>
      <x:c r="G10" s="21" t="n">
        <x:v>15</x:v>
      </x:c>
      <x:c r="H10" s="9" t="str">
        <x:v>south</x:v>
      </x:c>
      <x:c r="I10" s="9" t="str">
        <x:v>08:00</x:v>
      </x:c>
      <x:c r="J10" s="9" t="str">
        <x:v>11:00</x:v>
      </x:c>
      <x:c r="K10" s="10" t="str">
        <x:v>liftgate</x:v>
      </x:c>
    </x:row>
    <x:row r="11" ht="21" customHeight="1">
      <x:c r="A11" s="8" t="str">
        <x:v>SHP-05-D</x:v>
      </x:c>
      <x:c r="B11" s="15" t="n">
        <x:v>37.7518</x:v>
      </x:c>
      <x:c r="C11" s="15" t="n">
        <x:v>-122.4206</x:v>
      </x:c>
      <x:c r="D11" s="18" t="n">
        <x:v>110</x:v>
      </x:c>
      <x:c r="E11" s="9" t="str">
        <x:v>delivery</x:v>
      </x:c>
      <x:c r="F11" s="9" t="str">
        <x:v>SHP-05</x:v>
      </x:c>
      <x:c r="G11" s="21" t="n">
        <x:v>15</x:v>
      </x:c>
      <x:c r="H11" s="9" t="str">
        <x:v>south</x:v>
      </x:c>
      <x:c r="I11" s="9" t="str">
        <x:v>10:30</x:v>
      </x:c>
      <x:c r="J11" s="9" t="str">
        <x:v>16:00</x:v>
      </x:c>
      <x:c r="K11" s="10" t="str">
        <x:v>liftgate</x:v>
      </x:c>
    </x:row>
    <x:row r="12" ht="21" customHeight="1">
      <x:c r="A12" s="8" t="str">
        <x:v>SHP-06-P</x:v>
      </x:c>
      <x:c r="B12" s="15" t="n">
        <x:v>37.7479</x:v>
      </x:c>
      <x:c r="C12" s="15" t="n">
        <x:v>-122.4047</x:v>
      </x:c>
      <x:c r="D12" s="18" t="n">
        <x:v>75</x:v>
      </x:c>
      <x:c r="E12" s="9" t="str">
        <x:v>pickup</x:v>
      </x:c>
      <x:c r="F12" s="9" t="str">
        <x:v>SHP-06</x:v>
      </x:c>
      <x:c r="G12" s="21" t="n">
        <x:v>10</x:v>
      </x:c>
      <x:c r="H12" s="9" t="str">
        <x:v>south</x:v>
      </x:c>
      <x:c r="I12" s="9" t="str">
        <x:v>08:30</x:v>
      </x:c>
      <x:c r="J12" s="9" t="str">
        <x:v>11:30</x:v>
      </x:c>
      <x:c r="K12" s="10" t="str"/>
    </x:row>
    <x:row r="13" ht="21" customHeight="1">
      <x:c r="A13" s="8" t="str">
        <x:v>SHP-06-D</x:v>
      </x:c>
      <x:c r="B13" s="15" t="n">
        <x:v>37.7388</x:v>
      </x:c>
      <x:c r="C13" s="15" t="n">
        <x:v>-122.4157</x:v>
      </x:c>
      <x:c r="D13" s="18" t="n">
        <x:v>75</x:v>
      </x:c>
      <x:c r="E13" s="9" t="str">
        <x:v>delivery</x:v>
      </x:c>
      <x:c r="F13" s="9" t="str">
        <x:v>SHP-06</x:v>
      </x:c>
      <x:c r="G13" s="21" t="n">
        <x:v>10</x:v>
      </x:c>
      <x:c r="H13" s="9" t="str">
        <x:v>south</x:v>
      </x:c>
      <x:c r="I13" s="9" t="str">
        <x:v>11:00</x:v>
      </x:c>
      <x:c r="J13" s="9" t="str">
        <x:v>16:30</x:v>
      </x:c>
      <x:c r="K13" s="10" t="str"/>
    </x:row>
    <x:row r="14" ht="21" customHeight="1">
      <x:c r="A14" s="8" t="str">
        <x:v>SHP-07-P</x:v>
      </x:c>
      <x:c r="B14" s="15" t="n">
        <x:v>37.7694</x:v>
      </x:c>
      <x:c r="C14" s="15" t="n">
        <x:v>-122.4387</x:v>
      </x:c>
      <x:c r="D14" s="18" t="n">
        <x:v>90</x:v>
      </x:c>
      <x:c r="E14" s="9" t="str">
        <x:v>pickup</x:v>
      </x:c>
      <x:c r="F14" s="9" t="str">
        <x:v>SHP-07</x:v>
      </x:c>
      <x:c r="G14" s="21" t="n">
        <x:v>12</x:v>
      </x:c>
      <x:c r="H14" s="9" t="str">
        <x:v>west</x:v>
      </x:c>
      <x:c r="I14" s="9" t="str">
        <x:v>08:00</x:v>
      </x:c>
      <x:c r="J14" s="9" t="str">
        <x:v>11:00</x:v>
      </x:c>
      <x:c r="K14" s="10" t="str">
        <x:v>chilled</x:v>
      </x:c>
    </x:row>
    <x:row r="15" ht="21" customHeight="1">
      <x:c r="A15" s="8" t="str">
        <x:v>SHP-07-D</x:v>
      </x:c>
      <x:c r="B15" s="15" t="n">
        <x:v>37.7802</x:v>
      </x:c>
      <x:c r="C15" s="15" t="n">
        <x:v>-122.4473</x:v>
      </x:c>
      <x:c r="D15" s="18" t="n">
        <x:v>90</x:v>
      </x:c>
      <x:c r="E15" s="9" t="str">
        <x:v>delivery</x:v>
      </x:c>
      <x:c r="F15" s="9" t="str">
        <x:v>SHP-07</x:v>
      </x:c>
      <x:c r="G15" s="21" t="n">
        <x:v>12</x:v>
      </x:c>
      <x:c r="H15" s="9" t="str">
        <x:v>west</x:v>
      </x:c>
      <x:c r="I15" s="9" t="str">
        <x:v>10:00</x:v>
      </x:c>
      <x:c r="J15" s="9" t="str">
        <x:v>15:30</x:v>
      </x:c>
      <x:c r="K15" s="10" t="str">
        <x:v>chilled</x:v>
      </x:c>
    </x:row>
    <x:row r="16" ht="21" customHeight="1">
      <x:c r="A16" s="8" t="str">
        <x:v>SHP-08-P</x:v>
      </x:c>
      <x:c r="B16" s="15" t="n">
        <x:v>37.7586</x:v>
      </x:c>
      <x:c r="C16" s="15" t="n">
        <x:v>-122.4326</x:v>
      </x:c>
      <x:c r="D16" s="18" t="n">
        <x:v>65</x:v>
      </x:c>
      <x:c r="E16" s="9" t="str">
        <x:v>pickup</x:v>
      </x:c>
      <x:c r="F16" s="9" t="str">
        <x:v>SHP-08</x:v>
      </x:c>
      <x:c r="G16" s="21" t="n">
        <x:v>10</x:v>
      </x:c>
      <x:c r="H16" s="9" t="str">
        <x:v>west</x:v>
      </x:c>
      <x:c r="I16" s="9" t="str">
        <x:v>09:00</x:v>
      </x:c>
      <x:c r="J16" s="9" t="str">
        <x:v>12:00</x:v>
      </x:c>
      <x:c r="K16" s="10" t="str"/>
    </x:row>
    <x:row r="17" ht="21" customHeight="1">
      <x:c r="A17" s="8" t="str">
        <x:v>SHP-08-D</x:v>
      </x:c>
      <x:c r="B17" s="15" t="n">
        <x:v>37.7489</x:v>
      </x:c>
      <x:c r="C17" s="15" t="n">
        <x:v>-122.4442</x:v>
      </x:c>
      <x:c r="D17" s="18" t="n">
        <x:v>65</x:v>
      </x:c>
      <x:c r="E17" s="9" t="str">
        <x:v>delivery</x:v>
      </x:c>
      <x:c r="F17" s="9" t="str">
        <x:v>SHP-08</x:v>
      </x:c>
      <x:c r="G17" s="21" t="n">
        <x:v>10</x:v>
      </x:c>
      <x:c r="H17" s="9" t="str">
        <x:v>west</x:v>
      </x:c>
      <x:c r="I17" s="9" t="str">
        <x:v>11:30</x:v>
      </x:c>
      <x:c r="J17" s="9" t="str">
        <x:v>16:30</x:v>
      </x:c>
      <x:c r="K17" s="10" t="str"/>
    </x:row>
    <x:row r="18" ht="21" customHeight="1">
      <x:c r="A18" s="8" t="str">
        <x:v>DEL-N01</x:v>
      </x:c>
      <x:c r="B18" s="15" t="n">
        <x:v>37.7951</x:v>
      </x:c>
      <x:c r="C18" s="15" t="n">
        <x:v>-122.4211</x:v>
      </x:c>
      <x:c r="D18" s="18" t="n">
        <x:v>120</x:v>
      </x:c>
      <x:c r="E18" s="9" t="str">
        <x:v>delivery</x:v>
      </x:c>
      <x:c r="F18" s="9" t="str"/>
      <x:c r="G18" s="21" t="n">
        <x:v>15</x:v>
      </x:c>
      <x:c r="H18" s="9" t="str">
        <x:v>north</x:v>
      </x:c>
      <x:c r="I18" s="9" t="str">
        <x:v>08:30</x:v>
      </x:c>
      <x:c r="J18" s="9" t="str">
        <x:v>12:30</x:v>
      </x:c>
      <x:c r="K18" s="10" t="str">
        <x:v>liftgate</x:v>
      </x:c>
    </x:row>
    <x:row r="19" ht="21" customHeight="1">
      <x:c r="A19" s="8" t="str">
        <x:v>DEL-N02</x:v>
      </x:c>
      <x:c r="B19" s="15" t="n">
        <x:v>37.7886</x:v>
      </x:c>
      <x:c r="C19" s="15" t="n">
        <x:v>-122.4269</x:v>
      </x:c>
      <x:c r="D19" s="18" t="n">
        <x:v>80</x:v>
      </x:c>
      <x:c r="E19" s="9" t="str">
        <x:v>delivery</x:v>
      </x:c>
      <x:c r="F19" s="9" t="str"/>
      <x:c r="G19" s="21" t="n">
        <x:v>12</x:v>
      </x:c>
      <x:c r="H19" s="9" t="str">
        <x:v>north</x:v>
      </x:c>
      <x:c r="I19" s="9" t="str">
        <x:v>09:30</x:v>
      </x:c>
      <x:c r="J19" s="9" t="str">
        <x:v>15:00</x:v>
      </x:c>
      <x:c r="K19" s="10" t="str"/>
    </x:row>
    <x:row r="20" ht="21" customHeight="1">
      <x:c r="A20" s="8" t="str">
        <x:v>DEL-N03</x:v>
      </x:c>
      <x:c r="B20" s="15" t="n">
        <x:v>37.8004</x:v>
      </x:c>
      <x:c r="C20" s="15" t="n">
        <x:v>-122.4105</x:v>
      </x:c>
      <x:c r="D20" s="18" t="n">
        <x:v>55</x:v>
      </x:c>
      <x:c r="E20" s="9" t="str">
        <x:v>delivery</x:v>
      </x:c>
      <x:c r="F20" s="9" t="str"/>
      <x:c r="G20" s="21" t="n">
        <x:v>10</x:v>
      </x:c>
      <x:c r="H20" s="9" t="str">
        <x:v>north</x:v>
      </x:c>
      <x:c r="I20" s="9" t="str">
        <x:v>12:30</x:v>
      </x:c>
      <x:c r="J20" s="9" t="str">
        <x:v>17:00</x:v>
      </x:c>
      <x:c r="K20" s="10" t="str"/>
    </x:row>
    <x:row r="21" ht="21" customHeight="1">
      <x:c r="A21" s="8" t="str">
        <x:v>DEL-N04</x:v>
      </x:c>
      <x:c r="B21" s="15" t="n">
        <x:v>37.7845</x:v>
      </x:c>
      <x:c r="C21" s="15" t="n">
        <x:v>-122.4057</x:v>
      </x:c>
      <x:c r="D21" s="18" t="n">
        <x:v>100</x:v>
      </x:c>
      <x:c r="E21" s="9" t="str">
        <x:v>delivery</x:v>
      </x:c>
      <x:c r="F21" s="9" t="str"/>
      <x:c r="G21" s="21" t="n">
        <x:v>15</x:v>
      </x:c>
      <x:c r="H21" s="9" t="str">
        <x:v>north</x:v>
      </x:c>
      <x:c r="I21" s="9" t="str">
        <x:v>10:00</x:v>
      </x:c>
      <x:c r="J21" s="9" t="str">
        <x:v>16:00</x:v>
      </x:c>
      <x:c r="K21" s="10" t="str">
        <x:v>chilled</x:v>
      </x:c>
    </x:row>
    <x:row r="22" ht="21" customHeight="1">
      <x:c r="A22" s="8" t="str">
        <x:v>DEL-E01</x:v>
      </x:c>
      <x:c r="B22" s="15" t="n">
        <x:v>37.7764</x:v>
      </x:c>
      <x:c r="C22" s="15" t="n">
        <x:v>-122.3908</x:v>
      </x:c>
      <x:c r="D22" s="18" t="n">
        <x:v>115</x:v>
      </x:c>
      <x:c r="E22" s="9" t="str">
        <x:v>delivery</x:v>
      </x:c>
      <x:c r="F22" s="9" t="str"/>
      <x:c r="G22" s="21" t="n">
        <x:v>15</x:v>
      </x:c>
      <x:c r="H22" s="9" t="str">
        <x:v>east</x:v>
      </x:c>
      <x:c r="I22" s="9" t="str">
        <x:v>08:30</x:v>
      </x:c>
      <x:c r="J22" s="9" t="str">
        <x:v>12:30</x:v>
      </x:c>
      <x:c r="K22" s="10" t="str">
        <x:v>liftgate</x:v>
      </x:c>
    </x:row>
    <x:row r="23" ht="21" customHeight="1">
      <x:c r="A23" s="8" t="str">
        <x:v>DEL-E02</x:v>
      </x:c>
      <x:c r="B23" s="15" t="n">
        <x:v>37.7651</x:v>
      </x:c>
      <x:c r="C23" s="15" t="n">
        <x:v>-122.4033</x:v>
      </x:c>
      <x:c r="D23" s="18" t="n">
        <x:v>75</x:v>
      </x:c>
      <x:c r="E23" s="9" t="str">
        <x:v>delivery</x:v>
      </x:c>
      <x:c r="F23" s="9" t="str"/>
      <x:c r="G23" s="21" t="n">
        <x:v>12</x:v>
      </x:c>
      <x:c r="H23" s="9" t="str">
        <x:v>east</x:v>
      </x:c>
      <x:c r="I23" s="9" t="str">
        <x:v>09:30</x:v>
      </x:c>
      <x:c r="J23" s="9" t="str">
        <x:v>15:00</x:v>
      </x:c>
      <x:c r="K23" s="10" t="str"/>
    </x:row>
    <x:row r="24" ht="21" customHeight="1">
      <x:c r="A24" s="8" t="str">
        <x:v>DEL-E03</x:v>
      </x:c>
      <x:c r="B24" s="15" t="n">
        <x:v>37.7547</x:v>
      </x:c>
      <x:c r="C24" s="15" t="n">
        <x:v>-122.3921</x:v>
      </x:c>
      <x:c r="D24" s="18" t="n">
        <x:v>60</x:v>
      </x:c>
      <x:c r="E24" s="9" t="str">
        <x:v>delivery</x:v>
      </x:c>
      <x:c r="F24" s="9" t="str"/>
      <x:c r="G24" s="21" t="n">
        <x:v>10</x:v>
      </x:c>
      <x:c r="H24" s="9" t="str">
        <x:v>east</x:v>
      </x:c>
      <x:c r="I24" s="9" t="str">
        <x:v>12:30</x:v>
      </x:c>
      <x:c r="J24" s="9" t="str">
        <x:v>17:00</x:v>
      </x:c>
      <x:c r="K24" s="10" t="str"/>
    </x:row>
    <x:row r="25" ht="21" customHeight="1">
      <x:c r="A25" s="8" t="str">
        <x:v>DEL-E04</x:v>
      </x:c>
      <x:c r="B25" s="15" t="n">
        <x:v>37.7831</x:v>
      </x:c>
      <x:c r="C25" s="15" t="n">
        <x:v>-122.3952</x:v>
      </x:c>
      <x:c r="D25" s="18" t="n">
        <x:v>105</x:v>
      </x:c>
      <x:c r="E25" s="9" t="str">
        <x:v>delivery</x:v>
      </x:c>
      <x:c r="F25" s="9" t="str"/>
      <x:c r="G25" s="21" t="n">
        <x:v>15</x:v>
      </x:c>
      <x:c r="H25" s="9" t="str">
        <x:v>east</x:v>
      </x:c>
      <x:c r="I25" s="9" t="str">
        <x:v>10:00</x:v>
      </x:c>
      <x:c r="J25" s="9" t="str">
        <x:v>16:00</x:v>
      </x:c>
      <x:c r="K25" s="10" t="str">
        <x:v>chilled</x:v>
      </x:c>
    </x:row>
    <x:row r="26" ht="21" customHeight="1">
      <x:c r="A26" s="8" t="str">
        <x:v>DEL-S01</x:v>
      </x:c>
      <x:c r="B26" s="15" t="n">
        <x:v>37.7432</x:v>
      </x:c>
      <x:c r="C26" s="15" t="n">
        <x:v>-122.4257</x:v>
      </x:c>
      <x:c r="D26" s="18" t="n">
        <x:v>125</x:v>
      </x:c>
      <x:c r="E26" s="9" t="str">
        <x:v>delivery</x:v>
      </x:c>
      <x:c r="F26" s="9" t="str"/>
      <x:c r="G26" s="21" t="n">
        <x:v>15</x:v>
      </x:c>
      <x:c r="H26" s="9" t="str">
        <x:v>south</x:v>
      </x:c>
      <x:c r="I26" s="9" t="str">
        <x:v>08:30</x:v>
      </x:c>
      <x:c r="J26" s="9" t="str">
        <x:v>12:30</x:v>
      </x:c>
      <x:c r="K26" s="10" t="str">
        <x:v>liftgate</x:v>
      </x:c>
    </x:row>
    <x:row r="27" ht="21" customHeight="1">
      <x:c r="A27" s="8" t="str">
        <x:v>DEL-S02</x:v>
      </x:c>
      <x:c r="B27" s="15" t="n">
        <x:v>37.7555</x:v>
      </x:c>
      <x:c r="C27" s="15" t="n">
        <x:v>-122.4098</x:v>
      </x:c>
      <x:c r="D27" s="18" t="n">
        <x:v>85</x:v>
      </x:c>
      <x:c r="E27" s="9" t="str">
        <x:v>delivery</x:v>
      </x:c>
      <x:c r="F27" s="9" t="str"/>
      <x:c r="G27" s="21" t="n">
        <x:v>12</x:v>
      </x:c>
      <x:c r="H27" s="9" t="str">
        <x:v>south</x:v>
      </x:c>
      <x:c r="I27" s="9" t="str">
        <x:v>09:30</x:v>
      </x:c>
      <x:c r="J27" s="9" t="str">
        <x:v>15:00</x:v>
      </x:c>
      <x:c r="K27" s="10" t="str"/>
    </x:row>
    <x:row r="28" ht="21" customHeight="1">
      <x:c r="A28" s="8" t="str">
        <x:v>DEL-S03</x:v>
      </x:c>
      <x:c r="B28" s="15" t="n">
        <x:v>37.7358</x:v>
      </x:c>
      <x:c r="C28" s="15" t="n">
        <x:v>-122.4039</x:v>
      </x:c>
      <x:c r="D28" s="18" t="n">
        <x:v>50</x:v>
      </x:c>
      <x:c r="E28" s="9" t="str">
        <x:v>delivery</x:v>
      </x:c>
      <x:c r="F28" s="9" t="str"/>
      <x:c r="G28" s="21" t="n">
        <x:v>10</x:v>
      </x:c>
      <x:c r="H28" s="9" t="str">
        <x:v>south</x:v>
      </x:c>
      <x:c r="I28" s="9" t="str">
        <x:v>12:30</x:v>
      </x:c>
      <x:c r="J28" s="9" t="str">
        <x:v>17:00</x:v>
      </x:c>
      <x:c r="K28" s="10" t="str"/>
    </x:row>
    <x:row r="29" ht="21" customHeight="1">
      <x:c r="A29" s="8" t="str">
        <x:v>DEL-S04</x:v>
      </x:c>
      <x:c r="B29" s="15" t="n">
        <x:v>37.7629</x:v>
      </x:c>
      <x:c r="C29" s="15" t="n">
        <x:v>-122.4231</x:v>
      </x:c>
      <x:c r="D29" s="18" t="n">
        <x:v>95</x:v>
      </x:c>
      <x:c r="E29" s="9" t="str">
        <x:v>delivery</x:v>
      </x:c>
      <x:c r="F29" s="9" t="str"/>
      <x:c r="G29" s="21" t="n">
        <x:v>15</x:v>
      </x:c>
      <x:c r="H29" s="9" t="str">
        <x:v>south</x:v>
      </x:c>
      <x:c r="I29" s="9" t="str">
        <x:v>10:00</x:v>
      </x:c>
      <x:c r="J29" s="9" t="str">
        <x:v>16:00</x:v>
      </x:c>
      <x:c r="K29" s="10" t="str">
        <x:v>chilled</x:v>
      </x:c>
    </x:row>
    <x:row r="30" ht="21" customHeight="1">
      <x:c r="A30" s="8" t="str">
        <x:v>DEL-W01</x:v>
      </x:c>
      <x:c r="B30" s="15" t="n">
        <x:v>37.7754</x:v>
      </x:c>
      <x:c r="C30" s="15" t="n">
        <x:v>-122.4557</x:v>
      </x:c>
      <x:c r="D30" s="18" t="n">
        <x:v>120</x:v>
      </x:c>
      <x:c r="E30" s="9" t="str">
        <x:v>delivery</x:v>
      </x:c>
      <x:c r="F30" s="9" t="str"/>
      <x:c r="G30" s="21" t="n">
        <x:v>15</x:v>
      </x:c>
      <x:c r="H30" s="9" t="str">
        <x:v>west</x:v>
      </x:c>
      <x:c r="I30" s="9" t="str">
        <x:v>08:30</x:v>
      </x:c>
      <x:c r="J30" s="9" t="str">
        <x:v>12:30</x:v>
      </x:c>
      <x:c r="K30" s="10" t="str">
        <x:v>liftgate</x:v>
      </x:c>
    </x:row>
    <x:row r="31" ht="21" customHeight="1">
      <x:c r="A31" s="8" t="str">
        <x:v>DEL-W02</x:v>
      </x:c>
      <x:c r="B31" s="15" t="n">
        <x:v>37.7659</x:v>
      </x:c>
      <x:c r="C31" s="15" t="n">
        <x:v>-122.4492</x:v>
      </x:c>
      <x:c r="D31" s="18" t="n">
        <x:v>80</x:v>
      </x:c>
      <x:c r="E31" s="9" t="str">
        <x:v>delivery</x:v>
      </x:c>
      <x:c r="F31" s="9" t="str"/>
      <x:c r="G31" s="21" t="n">
        <x:v>12</x:v>
      </x:c>
      <x:c r="H31" s="9" t="str">
        <x:v>west</x:v>
      </x:c>
      <x:c r="I31" s="9" t="str">
        <x:v>09:30</x:v>
      </x:c>
      <x:c r="J31" s="9" t="str">
        <x:v>15:00</x:v>
      </x:c>
      <x:c r="K31" s="10" t="str"/>
    </x:row>
    <x:row r="32" ht="21" customHeight="1">
      <x:c r="A32" s="8" t="str">
        <x:v>DEL-W03</x:v>
      </x:c>
      <x:c r="B32" s="15" t="n">
        <x:v>37.7524</x:v>
      </x:c>
      <x:c r="C32" s="15" t="n">
        <x:v>-122.4384</x:v>
      </x:c>
      <x:c r="D32" s="18" t="n">
        <x:v>55</x:v>
      </x:c>
      <x:c r="E32" s="9" t="str">
        <x:v>delivery</x:v>
      </x:c>
      <x:c r="F32" s="9" t="str"/>
      <x:c r="G32" s="21" t="n">
        <x:v>10</x:v>
      </x:c>
      <x:c r="H32" s="9" t="str">
        <x:v>west</x:v>
      </x:c>
      <x:c r="I32" s="9" t="str">
        <x:v>12:30</x:v>
      </x:c>
      <x:c r="J32" s="9" t="str">
        <x:v>17:00</x:v>
      </x:c>
      <x:c r="K32" s="10" t="str"/>
    </x:row>
    <x:row r="33" ht="21" customHeight="1">
      <x:c r="A33" s="11" t="str">
        <x:v>DEL-W04</x:v>
      </x:c>
      <x:c r="B33" s="16" t="n">
        <x:v>37.7828</x:v>
      </x:c>
      <x:c r="C33" s="16" t="n">
        <x:v>-122.4381</x:v>
      </x:c>
      <x:c r="D33" s="19" t="n">
        <x:v>100</x:v>
      </x:c>
      <x:c r="E33" s="12" t="str">
        <x:v>delivery</x:v>
      </x:c>
      <x:c r="F33" s="12" t="str"/>
      <x:c r="G33" s="22" t="n">
        <x:v>15</x:v>
      </x:c>
      <x:c r="H33" s="12" t="str">
        <x:v>west</x:v>
      </x:c>
      <x:c r="I33" s="12" t="str">
        <x:v>10:00</x:v>
      </x:c>
      <x:c r="J33" s="12" t="str">
        <x:v>16:00</x:v>
      </x:c>
      <x:c r="K33" s="13" t="str">
        <x:v>chilled</x:v>
      </x:c>
    </x:row>
  </x:sheetData>
  <x:dataValidations count="2">
    <x:dataValidation type="list" sqref="E2:E33">
      <x:formula1>"delivery,pickup,service"</x:formula1>
    </x:dataValidation>
    <x:dataValidation type="list" sqref="H2:H33">
      <x:formula1>"north,east,south,west"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30" hidden="0" customWidth="1"/>
    <x:col min="3" max="3" width="24" hidden="0" customWidth="1"/>
    <x:col min="4" max="4" width="13" hidden="0" customWidth="1"/>
    <x:col min="5" max="5" width="13" hidden="0" customWidth="1"/>
    <x:col min="6" max="6" width="12" hidden="0" customWidth="1"/>
    <x:col min="7" max="7" width="14" hidden="0" customWidth="1"/>
    <x:col min="8" max="8" width="14" hidden="0" customWidth="1"/>
    <x:col min="9" max="9" width="16" hidden="0" customWidth="1"/>
    <x:col min="10" max="10" width="15" hidden="0" customWidth="1"/>
  </x:cols>
  <x:sheetData>
    <x:row r="1">
      <x:c r="A1" s="24" t="str">
        <x:v>RouteThai Global Acceptance · Operator Setup</x:v>
      </x:c>
      <x:c r="B1" s="24"/>
      <x:c r="C1" s="24"/>
      <x:c r="D1" s="24"/>
      <x:c r="E1" s="24"/>
      <x:c r="F1" s="24"/>
      <x:c r="G1" s="24"/>
      <x:c r="H1" s="24"/>
      <x:c r="I1" s="24"/>
      <x:c r="J1" s="24"/>
    </x:row>
    <x:row r="2">
      <x:c r="A2" s="24"/>
      <x:c r="B2" s="24"/>
      <x:c r="C2" s="24"/>
      <x:c r="D2" s="24"/>
      <x:c r="E2" s="24"/>
      <x:c r="F2" s="24"/>
      <x:c r="G2" s="24"/>
      <x:c r="H2" s="24"/>
      <x:c r="I2" s="24"/>
      <x:c r="J2" s="24"/>
    </x:row>
    <x:row r="4">
      <x:c r="A4" s="28" t="str">
        <x:v>Vehicle ID</x:v>
      </x:c>
      <x:c r="B4" s="28" t="str">
        <x:v>Capacity kg</x:v>
      </x:c>
      <x:c r="C4" s="28" t="str">
        <x:v>Tags</x:v>
      </x:c>
      <x:c r="D4" s="28" t="str">
        <x:v>Shift start</x:v>
      </x:c>
      <x:c r="E4" s="28" t="str">
        <x:v>Shift end</x:v>
      </x:c>
      <x:c r="F4" s="28" t="str">
        <x:v>Max stops</x:v>
      </x:c>
      <x:c r="G4" s="28" t="str">
        <x:v>Start depot</x:v>
      </x:c>
      <x:c r="H4" s="28" t="str">
        <x:v>End depot</x:v>
      </x:c>
      <x:c r="I4" s="28" t="str">
        <x:v>Max distance km</x:v>
      </x:c>
      <x:c r="J4" s="28" t="str">
        <x:v>Max duty min</x:v>
      </x:c>
    </x:row>
    <x:row r="5">
      <x:c r="A5" t="str">
        <x:v>vehicle-north</x:v>
      </x:c>
      <x:c r="B5" t="n">
        <x:v>900</x:v>
      </x:c>
      <x:c r="C5" t="str">
        <x:v>chilled, liftgate</x:v>
      </x:c>
      <x:c r="D5" t="str">
        <x:v>07:30</x:v>
      </x:c>
      <x:c r="E5" t="str">
        <x:v>18:00</x:v>
      </x:c>
      <x:c r="F5" t="n">
        <x:v>12</x:v>
      </x:c>
      <x:c r="G5" t="str">
        <x:v>depot-sf</x:v>
      </x:c>
      <x:c r="H5" t="str">
        <x:v>depot-sf</x:v>
      </x:c>
      <x:c r="I5" t="n">
        <x:v>180</x:v>
      </x:c>
      <x:c r="J5" t="n">
        <x:v>600</x:v>
      </x:c>
    </x:row>
    <x:row r="6">
      <x:c r="A6" t="str">
        <x:v>vehicle-east</x:v>
      </x:c>
      <x:c r="B6" t="n">
        <x:v>900</x:v>
      </x:c>
      <x:c r="C6" t="str">
        <x:v>chilled, liftgate</x:v>
      </x:c>
      <x:c r="D6" t="str">
        <x:v>07:30</x:v>
      </x:c>
      <x:c r="E6" t="str">
        <x:v>18:00</x:v>
      </x:c>
      <x:c r="F6" t="n">
        <x:v>12</x:v>
      </x:c>
      <x:c r="G6" t="str">
        <x:v>depot-sf</x:v>
      </x:c>
      <x:c r="H6" t="str">
        <x:v>depot-sf</x:v>
      </x:c>
      <x:c r="I6" t="n">
        <x:v>180</x:v>
      </x:c>
      <x:c r="J6" t="n">
        <x:v>600</x:v>
      </x:c>
    </x:row>
    <x:row r="7">
      <x:c r="A7" t="str">
        <x:v>vehicle-south</x:v>
      </x:c>
      <x:c r="B7" t="n">
        <x:v>900</x:v>
      </x:c>
      <x:c r="C7" t="str">
        <x:v>chilled, liftgate</x:v>
      </x:c>
      <x:c r="D7" t="str">
        <x:v>07:30</x:v>
      </x:c>
      <x:c r="E7" t="str">
        <x:v>18:00</x:v>
      </x:c>
      <x:c r="F7" t="n">
        <x:v>12</x:v>
      </x:c>
      <x:c r="G7" t="str">
        <x:v>depot-sf</x:v>
      </x:c>
      <x:c r="H7" t="str">
        <x:v>depot-sf</x:v>
      </x:c>
      <x:c r="I7" t="n">
        <x:v>180</x:v>
      </x:c>
      <x:c r="J7" t="n">
        <x:v>600</x:v>
      </x:c>
    </x:row>
    <x:row r="8">
      <x:c r="A8" t="str">
        <x:v>vehicle-west</x:v>
      </x:c>
      <x:c r="B8" t="n">
        <x:v>900</x:v>
      </x:c>
      <x:c r="C8" t="str">
        <x:v>chilled, liftgate</x:v>
      </x:c>
      <x:c r="D8" t="str">
        <x:v>07:30</x:v>
      </x:c>
      <x:c r="E8" t="str">
        <x:v>18:00</x:v>
      </x:c>
      <x:c r="F8" t="n">
        <x:v>12</x:v>
      </x:c>
      <x:c r="G8" t="str">
        <x:v>depot-sf</x:v>
      </x:c>
      <x:c r="H8" t="str">
        <x:v>depot-sf</x:v>
      </x:c>
      <x:c r="I8" t="n">
        <x:v>180</x:v>
      </x:c>
      <x:c r="J8" t="n">
        <x:v>600</x:v>
      </x:c>
    </x:row>
    <x:row r="10">
      <x:c r="A10" s="28" t="str">
        <x:v>Depot ID</x:v>
      </x:c>
      <x:c r="B10" s="28" t="str">
        <x:v>Latitude</x:v>
      </x:c>
      <x:c r="C10" s="28" t="str">
        <x:v>Longitude</x:v>
      </x:c>
      <x:c r="D10" s="28" t="str">
        <x:v>Allow cross-zone</x:v>
      </x:c>
    </x:row>
    <x:row r="11">
      <x:c r="A11" t="str">
        <x:v>depot-sf</x:v>
      </x:c>
      <x:c r="B11" t="n">
        <x:v>37.7749</x:v>
      </x:c>
      <x:c r="C11" t="n">
        <x:v>-122.4194</x:v>
      </x:c>
      <x:c r="D11" s="25" t="b">
        <x:v>0</x:v>
      </x:c>
    </x:row>
    <x:row r="13">
      <x:c r="A13" s="28" t="str">
        <x:v>Break ID</x:v>
      </x:c>
      <x:c r="B13" s="28" t="str">
        <x:v>Window start</x:v>
      </x:c>
      <x:c r="C13" s="28" t="str">
        <x:v>Window end</x:v>
      </x:c>
      <x:c r="D13" s="28" t="str">
        <x:v>Duration min</x:v>
      </x:c>
    </x:row>
    <x:row r="14">
      <x:c r="A14" t="str">
        <x:v>lunch</x:v>
      </x:c>
      <x:c r="B14" t="str">
        <x:v>12:00</x:v>
      </x:c>
      <x:c r="C14" t="str">
        <x:v>13:00</x:v>
      </x:c>
      <x:c r="D14" t="n">
        <x:v>30</x:v>
      </x:c>
    </x:row>
    <x:row r="16">
      <x:c r="A16" s="28" t="str">
        <x:v>Run protocol</x:v>
      </x:c>
      <x:c r="B16" s="28"/>
      <x:c r="C16" s="28"/>
      <x:c r="D16" s="28"/>
      <x:c r="E16" s="28"/>
      <x:c r="F16" s="28"/>
      <x:c r="G16" s="28"/>
      <x:c r="H16" s="28"/>
      <x:c r="I16" s="28"/>
      <x:c r="J16" s="28"/>
    </x:row>
    <x:row r="17" ht="30" customHeight="1">
      <x:c r="A17" s="30" t="n">
        <x:v>1</x:v>
      </x:c>
      <x:c r="B17" s="31" t="str">
        <x:v>Sign in and open a Personal Workspace.</x:v>
      </x:c>
    </x:row>
    <x:row r="18" ht="30" customHeight="1">
      <x:c r="A18" s="30" t="n">
        <x:v>2</x:v>
      </x:c>
      <x:c r="B18" s="31" t="str">
        <x:v>Upload this workbook. RouteThai must select the Stops sheet and show 32 mapped rows.</x:v>
      </x:c>
    </x:row>
    <x:row r="19" ht="30" customHeight="1">
      <x:c r="A19" s="30" t="n">
        <x:v>3</x:v>
      </x:c>
      <x:c r="B19" s="31" t="str">
        <x:v>Enter the depot, four vehicles, hard limits, and lunch break exactly as listed above.</x:v>
      </x:c>
    </x:row>
    <x:row r="20" ht="30" customHeight="1">
      <x:c r="A20" s="30" t="n">
        <x:v>4</x:v>
      </x:c>
      <x:c r="B20" s="31" t="str">
        <x:v>Keep cross-zone mixing disabled. Confirm sending only depot and stop coordinates to public OSRM.</x:v>
      </x:c>
    </x:row>
    <x:row r="21" ht="30" customHeight="1">
      <x:c r="A21" s="30" t="n">
        <x:v>5</x:v>
      </x:c>
      <x:c r="B21" s="31" t="str">
        <x:v>Build the baseline. Record observed values in Acceptance; do not copy expected values into observed cells.</x:v>
      </x:c>
    </x:row>
    <x:row r="22" ht="30" customHeight="1">
      <x:c r="A22" s="30" t="n">
        <x:v>6</x:v>
      </x:c>
      <x:c r="B22" s="31" t="str">
        <x:v>Re-run the identical workbook and settings. The source, rule-pack, road, benchmark, and result hashes must replay exactly.</x:v>
      </x:c>
    </x:row>
    <x:row r="23" ht="30" customHeight="1">
      <x:c r="A23" s="30" t="n">
        <x:v>7</x:v>
      </x:c>
      <x:c r="B23" s="31" t="str">
        <x:v>Export CSV/JSON and verify stop coverage against the Stops sheet before any dispatch approval.</x:v>
      </x:c>
    </x:row>
  </x:sheetData>
  <x:mergeCells>
    <x:mergeCell ref="A1:J2"/>
    <x:mergeCell ref="A16:J16"/>
    <x:mergeCell ref="B17:J17"/>
    <x:mergeCell ref="B18:J18"/>
    <x:mergeCell ref="B19:J19"/>
    <x:mergeCell ref="B20:J20"/>
    <x:mergeCell ref="B21:J21"/>
    <x:mergeCell ref="B22:J22"/>
    <x:mergeCell ref="B23:J23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18" hidden="0" customWidth="1"/>
    <x:col min="3" max="3" width="24" hidden="0" customWidth="1"/>
    <x:col min="4" max="4" width="16" hidden="0" customWidth="1"/>
  </x:cols>
  <x:sheetData>
    <x:row r="1">
      <x:c r="A1" s="24" t="str">
        <x:v>Acceptance Scorecard · formulas are live</x:v>
      </x:c>
      <x:c r="B1" s="24"/>
      <x:c r="C1" s="24"/>
      <x:c r="D1" s="24"/>
    </x:row>
    <x:row r="2">
      <x:c r="A2" s="24"/>
      <x:c r="B2" s="24"/>
      <x:c r="C2" s="24"/>
      <x:c r="D2" s="24"/>
    </x:row>
    <x:row r="4">
      <x:c r="A4" s="28" t="str">
        <x:v>Input check</x:v>
      </x:c>
      <x:c r="B4" s="28" t="str">
        <x:v>Observed</x:v>
      </x:c>
      <x:c r="C4" s="28" t="str">
        <x:v>Status</x:v>
      </x:c>
    </x:row>
    <x:row r="5">
      <x:c r="A5" t="str">
        <x:v>Stops</x:v>
      </x:c>
      <x:c r="B5" t="n">
        <x:f>COUNTA('Stops'!A2:A33)</x:f>
        <x:v>32</x:v>
      </x:c>
      <x:c r="C5" t="str">
        <x:f>IF(B5=32,"READY","CHECK")</x:f>
        <x:v>READY</x:v>
      </x:c>
    </x:row>
    <x:row r="6">
      <x:c r="A6" t="str">
        <x:v>Pickup visits</x:v>
      </x:c>
      <x:c r="B6" t="n">
        <x:f>COUNTIF('Stops'!E2:E33,"pickup")</x:f>
        <x:v>8</x:v>
      </x:c>
      <x:c r="C6" t="str">
        <x:f>IF(B6=8,"READY","CHECK")</x:f>
        <x:v>READY</x:v>
      </x:c>
    </x:row>
    <x:row r="7">
      <x:c r="A7" t="str">
        <x:v>Delivery visits</x:v>
      </x:c>
      <x:c r="B7" t="n">
        <x:f>COUNTIF('Stops'!E2:E33,"delivery")</x:f>
        <x:v>24</x:v>
      </x:c>
      <x:c r="C7" t="str">
        <x:f>IF(B7=24,"READY","CHECK")</x:f>
        <x:v>READY</x:v>
      </x:c>
    </x:row>
    <x:row r="8">
      <x:c r="A8" t="str">
        <x:v>Shipment-linked visits</x:v>
      </x:c>
      <x:c r="B8" t="n">
        <x:f>COUNTIF('Stops'!F2:F33,"SHP-01")+COUNTIF('Stops'!F2:F33,"SHP-02")+COUNTIF('Stops'!F2:F33,"SHP-03")+COUNTIF('Stops'!F2:F33,"SHP-04")+COUNTIF('Stops'!F2:F33,"SHP-05")+COUNTIF('Stops'!F2:F33,"SHP-06")+COUNTIF('Stops'!F2:F33,"SHP-07")+COUNTIF('Stops'!F2:F33,"SHP-08")</x:f>
        <x:v>16</x:v>
      </x:c>
      <x:c r="C8" t="str">
        <x:f>IF(B8=16,"READY","CHECK")</x:f>
        <x:v>READY</x:v>
      </x:c>
    </x:row>
    <x:row r="9">
      <x:c r="A9" t="str">
        <x:v>Shipment pairs</x:v>
      </x:c>
      <x:c r="B9" t="n">
        <x:f>B8/2</x:f>
        <x:v>8</x:v>
      </x:c>
      <x:c r="C9" t="str">
        <x:f>IF(B9=8,"READY","CHECK")</x:f>
        <x:v>READY</x:v>
      </x:c>
    </x:row>
    <x:row r="10">
      <x:c r="A10" t="str">
        <x:v>Coordinate rows</x:v>
      </x:c>
      <x:c r="B10" t="n">
        <x:f>COUNT('Stops'!B2:B33)</x:f>
        <x:v>32</x:v>
      </x:c>
      <x:c r="C10" t="str">
        <x:f>IF(B10=B5,"READY","CHECK")</x:f>
        <x:v>READY</x:v>
      </x:c>
    </x:row>
    <x:row r="11">
      <x:c r="A11" t="str">
        <x:v>Total moved demand (kg)</x:v>
      </x:c>
      <x:c r="B11" t="n">
        <x:f>SUM('Stops'!D2:D33)</x:f>
        <x:v>2720</x:v>
      </x:c>
      <x:c r="C11" t="str">
        <x:f>IF(B11&gt;0,"READY","CHECK")</x:f>
        <x:v>READY</x:v>
      </x:c>
    </x:row>
    <x:row r="12">
      <x:c r="A12" t="str">
        <x:v>Zones</x:v>
      </x:c>
      <x:c r="B12" t="n">
        <x:f>4</x:f>
        <x:v>4</x:v>
      </x:c>
      <x:c r="C12" t="str">
        <x:f>IF(B12=4,"READY","CHECK")</x:f>
        <x:v>READY</x:v>
      </x:c>
    </x:row>
    <x:row r="15">
      <x:c r="A15" s="28" t="str">
        <x:v>End-to-end gate</x:v>
      </x:c>
      <x:c r="B15" s="28" t="str">
        <x:v>Expected</x:v>
      </x:c>
      <x:c r="C15" s="28" t="str">
        <x:v>Observed after run</x:v>
      </x:c>
      <x:c r="D15" s="28" t="str">
        <x:v>Verdict</x:v>
      </x:c>
    </x:row>
    <x:row r="16">
      <x:c r="A16" t="str">
        <x:v>Source rows accepted</x:v>
      </x:c>
      <x:c r="B16" t="n">
        <x:v>32</x:v>
      </x:c>
      <x:c r="C16" s="37"/>
      <x:c r="D16" t="str">
        <x:f>IF(C16="","PENDING",IF(C16=B16,"PASS","FAIL"))</x:f>
        <x:v>PENDING</x:v>
      </x:c>
    </x:row>
    <x:row r="17">
      <x:c r="A17" t="str">
        <x:v>Coverage</x:v>
      </x:c>
      <x:c r="B17" s="32" t="n">
        <x:v>1</x:v>
      </x:c>
      <x:c r="C17" s="38"/>
      <x:c r="D17" t="str">
        <x:f>IF(C17="","PENDING",IF(C17=B17,"PASS","FAIL"))</x:f>
        <x:v>PENDING</x:v>
      </x:c>
    </x:row>
    <x:row r="18">
      <x:c r="A18" t="str">
        <x:v>Unassigned stops</x:v>
      </x:c>
      <x:c r="B18" t="n">
        <x:v>0</x:v>
      </x:c>
      <x:c r="C18" s="37"/>
      <x:c r="D18" t="str">
        <x:f>IF(C18="","PENDING",IF(C18=B18,"PASS","FAIL"))</x:f>
        <x:v>PENDING</x:v>
      </x:c>
    </x:row>
    <x:row r="19">
      <x:c r="A19" t="str">
        <x:v>Hard-rule proof</x:v>
      </x:c>
      <x:c r="B19" t="str">
        <x:v>pass</x:v>
      </x:c>
      <x:c r="C19" s="37"/>
      <x:c r="D19" t="str">
        <x:f>IF(C19="","PENDING",IF(C19=B19,"PASS","FAIL"))</x:f>
        <x:v>PENDING</x:v>
      </x:c>
    </x:row>
    <x:row r="20">
      <x:c r="A20" t="str">
        <x:v>Pickup-delivery precedence</x:v>
      </x:c>
      <x:c r="B20" t="str">
        <x:v>pass</x:v>
      </x:c>
      <x:c r="C20" s="37"/>
      <x:c r="D20" t="str">
        <x:f>IF(C20="","PENDING",IF(C20=B20,"PASS","FAIL"))</x:f>
        <x:v>PENDING</x:v>
      </x:c>
    </x:row>
    <x:row r="21">
      <x:c r="A21" t="str">
        <x:v>Repeat-run result hash</x:v>
      </x:c>
      <x:c r="B21" t="str">
        <x:v>exact match</x:v>
      </x:c>
      <x:c r="C21" s="37"/>
      <x:c r="D21" t="str">
        <x:f>IF(C21="","PENDING",IF(C21=B21,"PASS","FAIL"))</x:f>
        <x:v>PENDING</x:v>
      </x:c>
    </x:row>
    <x:row r="22">
      <x:c r="A22" t="str">
        <x:v>Evidence-bound export reconciliation</x:v>
      </x:c>
      <x:c r="B22" t="str">
        <x:v>pass</x:v>
      </x:c>
      <x:c r="C22" s="37"/>
      <x:c r="D22" t="str">
        <x:f>IF(C22="","PENDING",IF(C22=B22,"PASS","FAIL"))</x:f>
        <x:v>PENDING</x:v>
      </x:c>
    </x:row>
    <x:row r="25" ht="44" customHeight="1">
      <x:c r="A25" s="35" t="str">
        <x:v>Passing this sheet proves RouteThai’s current product acceptance contract for this file. It does not prove global optimality or claim a comparable score against Euclidean research datasets.</x:v>
      </x:c>
      <x:c r="B25" s="35"/>
      <x:c r="C25" s="35"/>
      <x:c r="D25" s="35"/>
    </x:row>
  </x:sheetData>
  <x:mergeCells>
    <x:mergeCell ref="A1:D2"/>
    <x:mergeCell ref="A25:D25"/>
  </x:mergeCells>
  <x:conditionalFormatting sqref="C5:C12">
    <x:cfRule type="containsText" dxfId="0" priority="1" operator="containsText" text="READY"/>
  </x:conditionalFormatting>
  <x:conditionalFormatting sqref="D16:D22">
    <x:cfRule type="containsText" dxfId="1" priority="2" operator="containsText" text="PASS"/>
    <x:cfRule type="containsText" dxfId="2" priority="3" operator="containsText" text="FAIL"/>
  </x:conditionalFormatting>
  <x:dataValidations count="1">
    <x:dataValidation type="list" sqref="C16:C22">
      <x:formula1>"pass,exact match,0,1,32"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34" hidden="0" customWidth="1"/>
    <x:col min="3" max="3" width="34" hidden="0" customWidth="1"/>
    <x:col min="4" max="4" width="34" hidden="0" customWidth="1"/>
    <x:col min="5" max="5" width="35" hidden="0" customWidth="1"/>
    <x:col min="6" max="6" width="36" hidden="0" customWidth="1"/>
  </x:cols>
  <x:sheetData>
    <x:row r="1">
      <x:c r="A1" s="24" t="str">
        <x:v>Global Benchmark Protocol · comparable claims only</x:v>
      </x:c>
      <x:c r="B1" s="24"/>
      <x:c r="C1" s="24"/>
      <x:c r="D1" s="24"/>
      <x:c r="E1" s="24"/>
      <x:c r="F1" s="24"/>
    </x:row>
    <x:row r="2">
      <x:c r="A2" s="24"/>
      <x:c r="B2" s="24"/>
      <x:c r="C2" s="24"/>
      <x:c r="D2" s="24"/>
      <x:c r="E2" s="24"/>
      <x:c r="F2" s="24"/>
    </x:row>
    <x:row r="4">
      <x:c r="A4" s="28" t="str">
        <x:v>Lane</x:v>
      </x:c>
      <x:c r="B4" s="28" t="str">
        <x:v>What it proves</x:v>
      </x:c>
      <x:c r="C4" s="28" t="str">
        <x:v>Dataset / scale</x:v>
      </x:c>
      <x:c r="D4" s="28" t="str">
        <x:v>Comparable measure</x:v>
      </x:c>
      <x:c r="E4" s="28" t="str">
        <x:v>RouteThai use</x:v>
      </x:c>
      <x:c r="F4" s="28" t="str">
        <x:v>Claim boundary</x:v>
      </x:c>
    </x:row>
    <x:row r="5" ht="62" customHeight="1">
      <x:c r="A5" s="59" t="str">
        <x:v>RouteThai product acceptance</x:v>
      </x:c>
      <x:c r="B5" s="60" t="str">
        <x:v>File-to-proof operating journey on directed roads</x:v>
      </x:c>
      <x:c r="C5" s="60" t="str">
        <x:v>This workbook · 32 stops · 4 vehicles</x:v>
      </x:c>
      <x:c r="D5" s="60" t="str">
        <x:v>Coverage, hard-rule proof, replay hashes, export reconciliation</x:v>
      </x:c>
      <x:c r="E5" s="60" t="str">
        <x:v>Run now in RouteThai Cloud</x:v>
      </x:c>
      <x:c r="F5" s="61" t="str">
        <x:v>Product acceptance only; best-known route candidate</x:v>
      </x:c>
    </x:row>
    <x:row r="6" ht="62" customHeight="1">
      <x:c r="A6" s="62" t="str">
        <x:v>Solomon VRPTW</x:v>
      </x:c>
      <x:c r="B6" s="63" t="str">
        <x:v>Classical capacity + time-window optimizer comparability</x:v>
      </x:c>
      <x:c r="C6" s="63" t="str">
        <x:v>25 / 50 / 100-customer subsets</x:v>
      </x:c>
      <x:c r="D6" s="63" t="str">
        <x:v>Vehicles first, then Euclidean distance</x:v>
      </x:c>
      <x:c r="E6" s="63" t="str">
        <x:v>Future offline adapter and published result manifest</x:v>
      </x:c>
      <x:c r="F6" s="64" t="str">
        <x:v>Do not compare its distance to public-OSRM road distance</x:v>
      </x:c>
    </x:row>
    <x:row r="7" ht="62" customHeight="1">
      <x:c r="A7" s="62" t="str">
        <x:v>CVRPLIB X-n120-k6</x:v>
      </x:c>
      <x:c r="B7" s="63" t="str">
        <x:v>CVRP scaling and objective comparability</x:v>
      </x:c>
      <x:c r="C7" s="63" t="str">
        <x:v>119 customers · 6 vehicles · capacity 21 · optimum 13,332</x:v>
      </x:c>
      <x:c r="D7" s="63" t="str">
        <x:v>Published objective on the exact instance</x:v>
      </x:c>
      <x:c r="E7" s="63" t="str">
        <x:v>Future offline adapter; no score claimed here</x:v>
      </x:c>
      <x:c r="F7" s="64" t="str">
        <x:v>Workbook upload is not a CVRPLIB result</x:v>
      </x:c>
    </x:row>
    <x:row r="8" ht="62" customHeight="1">
      <x:c r="A8" s="62" t="str">
        <x:v>DIMACS VRP Challenge</x:v>
      </x:c>
      <x:c r="B8" s="63" t="str">
        <x:v>Reproducible solver evaluation, including larger and real-road matrices</x:v>
      </x:c>
      <x:c r="C8" s="63" t="str">
        <x:v>X, ORTEC and Loggi families</x:v>
      </x:c>
      <x:c r="D8" s="63" t="str">
        <x:v>Challenge-defined objective and exact instance</x:v>
      </x:c>
      <x:c r="E8" s="63" t="str">
        <x:v>Target protocol for scale releases</x:v>
      </x:c>
      <x:c r="F8" s="64" t="str">
        <x:v>Requires sealed instance adapter and machine/time manifest</x:v>
      </x:c>
    </x:row>
    <x:row r="9" ht="62" customHeight="1">
      <x:c r="A9" s="65" t="str">
        <x:v>Google Route Optimization concepts</x:v>
      </x:c>
      <x:c r="B9" s="66" t="str">
        <x:v>Constraint-vocabulary coverage</x:v>
      </x:c>
      <x:c r="C9" s="66" t="str">
        <x:v>Shipments, vehicles, time windows, pickup-delivery</x:v>
      </x:c>
      <x:c r="D9" s="66" t="str">
        <x:v>Feature and proof coverage, not route score</x:v>
      </x:c>
      <x:c r="E9" s="66" t="str">
        <x:v>Contract parity checklist</x:v>
      </x:c>
      <x:c r="F9" s="67" t="str">
        <x:v>Google is a reference architecture, not a benchmark opponent</x:v>
      </x:c>
    </x:row>
    <x:row r="12" ht="48" customHeight="1">
      <x:c r="A12" s="40" t="str">
        <x:v>Release rule: never publish a winner claim unless the dataset bytes, adapter, road/euclidean semantics, solver revision, machine budget, result, and independent validator are all hash-bound.</x:v>
      </x:c>
      <x:c r="B12" s="40"/>
      <x:c r="C12" s="40"/>
      <x:c r="D12" s="40"/>
      <x:c r="E12" s="40"/>
      <x:c r="F12" s="40"/>
    </x:row>
  </x:sheetData>
  <x:mergeCells>
    <x:mergeCell ref="A1:F2"/>
    <x:mergeCell ref="A12:F1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68" hidden="0" customWidth="1"/>
    <x:col min="3" max="3" width="48" hidden="0" customWidth="1"/>
    <x:col min="4" max="4" width="48" hidden="0" customWidth="1"/>
  </x:cols>
  <x:sheetData>
    <x:row r="1">
      <x:c r="A1" s="24" t="str">
        <x:v>Primary sources · accessed 2026-08-19</x:v>
      </x:c>
      <x:c r="B1" s="24"/>
      <x:c r="C1" s="24"/>
      <x:c r="D1" s="24"/>
    </x:row>
    <x:row r="2">
      <x:c r="A2" s="24"/>
      <x:c r="B2" s="24"/>
      <x:c r="C2" s="24"/>
      <x:c r="D2" s="24"/>
    </x:row>
    <x:row r="4">
      <x:c r="A4" s="28" t="str">
        <x:v>Source</x:v>
      </x:c>
      <x:c r="B4" s="28" t="str">
        <x:v>Primary URL</x:v>
      </x:c>
      <x:c r="C4" s="28" t="str">
        <x:v>Used for</x:v>
      </x:c>
      <x:c r="D4" s="28" t="str">
        <x:v>Important limitation</x:v>
      </x:c>
    </x:row>
    <x:row r="5" ht="54" customHeight="1">
      <x:c r="A5" s="59" t="str">
        <x:v>SINTEF Solomon benchmark</x:v>
      </x:c>
      <x:c r="B5" s="60" t="str">
        <x:v>https://www.sintef.no/projectweb/top/vrptw/solomon-benchmark/</x:v>
      </x:c>
      <x:c r="C5" s="60" t="str">
        <x:v>VRPTW instance families, 25/50/100-customer results and hierarchical objective</x:v>
      </x:c>
      <x:c r="D5" s="61" t="str">
        <x:v>Euclidean distance equals travel time in the benchmark</x:v>
      </x:c>
    </x:row>
    <x:row r="6" ht="54" customHeight="1">
      <x:c r="A6" s="62" t="str">
        <x:v>CVRPLIB instances</x:v>
      </x:c>
      <x:c r="B6" s="63" t="str">
        <x:v>https://galgos.inf.puc-rio.br/cvrplib/index.php/en/instances?view=vrp</x:v>
      </x:c>
      <x:c r="C6" s="63" t="str">
        <x:v>Published instance catalog and best-known values</x:v>
      </x:c>
      <x:c r="D6" s="64" t="str">
        <x:v>Instance objective is not public-OSRM road distance</x:v>
      </x:c>
    </x:row>
    <x:row r="7" ht="54" customHeight="1">
      <x:c r="A7" s="62" t="str">
        <x:v>CVRPLIB X-n120-k6</x:v>
      </x:c>
      <x:c r="B7" s="63" t="str">
        <x:v>https://galgos.inf.puc-rio.br/cvrplib/index.php/en/download/instance/162</x:v>
      </x:c>
      <x:c r="C7" s="63" t="str">
        <x:v>Exact named comparison target</x:v>
      </x:c>
      <x:c r="D7" s="64" t="str">
        <x:v>Requires an offline adapter before any RouteThai score is claimed</x:v>
      </x:c>
    </x:row>
    <x:row r="8" ht="54" customHeight="1">
      <x:c r="A8" s="62" t="str">
        <x:v>DIMACS VRP Challenge</x:v>
      </x:c>
      <x:c r="B8" s="63" t="str">
        <x:v>https://dimacs.rutgers.edu/index.php/programs/challenge/vrp/</x:v>
      </x:c>
      <x:c r="C8" s="63" t="str">
        <x:v>Reproducible challenge framing</x:v>
      </x:c>
      <x:c r="D8" s="64" t="str">
        <x:v>Must follow each track’s exact rules</x:v>
      </x:c>
    </x:row>
    <x:row r="9" ht="54" customHeight="1">
      <x:c r="A9" s="62" t="str">
        <x:v>DIMACS CVRP track</x:v>
      </x:c>
      <x:c r="B9" s="63" t="str">
        <x:v>https://dimacs.rutgers.edu/index.php/programs/challenge/vrp/cvrp/</x:v>
      </x:c>
      <x:c r="C9" s="63" t="str">
        <x:v>X, ORTEC and Loggi dataset families</x:v>
      </x:c>
      <x:c r="D9" s="64" t="str">
        <x:v>Scale and road semantics differ by family</x:v>
      </x:c>
    </x:row>
    <x:row r="10" ht="54" customHeight="1">
      <x:c r="A10" s="65" t="str">
        <x:v>Google Route Optimization</x:v>
      </x:c>
      <x:c r="B10" s="66" t="str">
        <x:v>https://developers.google.com/maps/documentation/route-optimization/concepts/base-structure</x:v>
      </x:c>
      <x:c r="C10" s="66" t="str">
        <x:v>Shipment / vehicle model vocabulary</x:v>
      </x:c>
      <x:c r="D10" s="67" t="str">
        <x:v>Commercial platform documentation, not an open benchmark score</x:v>
      </x:c>
    </x:row>
  </x:sheetData>
  <x:mergeCells>
    <x:mergeCell ref="A1:D2"/>
  </x:mergeCells>
  <x:pageMargins left="0.7" right="0.7" top="0.75" bottom="0.75" header="0.3" footer="0.3"/>
</x:worksheet>
</file>